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autoCompressPictures="0"/>
  <bookViews>
    <workbookView xWindow="0" yWindow="0" windowWidth="22620" windowHeight="13560"/>
  </bookViews>
  <sheets>
    <sheet name="Mannschaftsliste" sheetId="3" r:id="rId1"/>
  </sheets>
  <externalReferences>
    <externalReference r:id="rId2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3" i="3" l="1"/>
  <c r="H63" i="3"/>
  <c r="G62" i="3"/>
  <c r="H62" i="3"/>
  <c r="G61" i="3"/>
  <c r="H61" i="3"/>
  <c r="G60" i="3"/>
  <c r="H60" i="3"/>
  <c r="G59" i="3"/>
  <c r="H59" i="3"/>
  <c r="G58" i="3"/>
  <c r="H58" i="3"/>
  <c r="G57" i="3"/>
  <c r="H57" i="3"/>
  <c r="G56" i="3"/>
  <c r="H56" i="3"/>
  <c r="G55" i="3"/>
  <c r="H55" i="3"/>
  <c r="G54" i="3"/>
  <c r="H54" i="3"/>
  <c r="I40" i="3"/>
  <c r="H40" i="3"/>
  <c r="E40" i="3"/>
  <c r="D40" i="3"/>
  <c r="D38" i="3"/>
  <c r="L38" i="3"/>
  <c r="D37" i="3"/>
  <c r="G37" i="3"/>
  <c r="L37" i="3"/>
  <c r="D36" i="3"/>
  <c r="G36" i="3"/>
  <c r="L36" i="3"/>
  <c r="D35" i="3"/>
  <c r="F35" i="3"/>
  <c r="K35" i="3"/>
  <c r="E35" i="3"/>
  <c r="G35" i="3"/>
  <c r="L35" i="3"/>
  <c r="B35" i="3"/>
  <c r="D34" i="3"/>
  <c r="G34" i="3"/>
  <c r="L34" i="3"/>
  <c r="D33" i="3"/>
  <c r="G33" i="3"/>
  <c r="I45" i="3"/>
  <c r="L33" i="3"/>
  <c r="D32" i="3"/>
  <c r="G32" i="3"/>
  <c r="L32" i="3"/>
  <c r="D31" i="3"/>
  <c r="F31" i="3"/>
  <c r="K31" i="3"/>
  <c r="E31" i="3"/>
  <c r="G31" i="3"/>
  <c r="L31" i="3"/>
  <c r="B31" i="3"/>
  <c r="D30" i="3"/>
  <c r="G30" i="3"/>
  <c r="L30" i="3"/>
  <c r="D29" i="3"/>
  <c r="G29" i="3"/>
  <c r="L29" i="3"/>
  <c r="M12" i="3"/>
  <c r="M28" i="3"/>
  <c r="L12" i="3"/>
  <c r="L28" i="3"/>
  <c r="G12" i="3"/>
  <c r="I6" i="3"/>
  <c r="G6" i="3"/>
  <c r="K4" i="3"/>
  <c r="I4" i="3"/>
  <c r="E4" i="3"/>
  <c r="E2" i="3"/>
  <c r="H29" i="3"/>
  <c r="M29" i="3"/>
  <c r="H37" i="3"/>
  <c r="M37" i="3"/>
  <c r="F37" i="3"/>
  <c r="K37" i="3"/>
  <c r="N37" i="3"/>
  <c r="O37" i="3"/>
  <c r="E29" i="3"/>
  <c r="I43" i="3"/>
  <c r="B33" i="3"/>
  <c r="F33" i="3"/>
  <c r="K33" i="3"/>
  <c r="H33" i="3"/>
  <c r="M33" i="3"/>
  <c r="N33" i="3"/>
  <c r="O33" i="3"/>
  <c r="H35" i="3"/>
  <c r="M35" i="3"/>
  <c r="E37" i="3"/>
  <c r="I41" i="3"/>
  <c r="I49" i="3"/>
  <c r="H64" i="3"/>
  <c r="G65" i="3"/>
  <c r="G27" i="3"/>
  <c r="N35" i="3"/>
  <c r="O35" i="3"/>
  <c r="B29" i="3"/>
  <c r="F29" i="3"/>
  <c r="K29" i="3"/>
  <c r="H31" i="3"/>
  <c r="M31" i="3"/>
  <c r="N31" i="3"/>
  <c r="O31" i="3"/>
  <c r="E33" i="3"/>
  <c r="I47" i="3"/>
  <c r="B37" i="3"/>
  <c r="N29" i="3"/>
  <c r="O29" i="3"/>
  <c r="K28" i="3"/>
  <c r="D41" i="3"/>
  <c r="E41" i="3"/>
  <c r="G41" i="3"/>
  <c r="B30" i="3"/>
  <c r="E30" i="3"/>
  <c r="I42" i="3"/>
  <c r="F30" i="3"/>
  <c r="K30" i="3"/>
  <c r="H30" i="3"/>
  <c r="M30" i="3"/>
  <c r="B32" i="3"/>
  <c r="E32" i="3"/>
  <c r="I44" i="3"/>
  <c r="F32" i="3"/>
  <c r="K32" i="3"/>
  <c r="H32" i="3"/>
  <c r="M32" i="3"/>
  <c r="N32" i="3"/>
  <c r="O32" i="3"/>
  <c r="B34" i="3"/>
  <c r="E34" i="3"/>
  <c r="I46" i="3"/>
  <c r="F34" i="3"/>
  <c r="K34" i="3"/>
  <c r="H34" i="3"/>
  <c r="M34" i="3"/>
  <c r="B36" i="3"/>
  <c r="E36" i="3"/>
  <c r="I48" i="3"/>
  <c r="F36" i="3"/>
  <c r="K36" i="3"/>
  <c r="H36" i="3"/>
  <c r="M36" i="3"/>
  <c r="N36" i="3"/>
  <c r="O36" i="3"/>
  <c r="D49" i="3"/>
  <c r="E49" i="3"/>
  <c r="G49" i="3"/>
  <c r="B38" i="3"/>
  <c r="E38" i="3"/>
  <c r="G38" i="3"/>
  <c r="I50" i="3"/>
  <c r="K38" i="3"/>
  <c r="M38" i="3"/>
  <c r="H41" i="3"/>
  <c r="K41" i="3"/>
  <c r="H42" i="3"/>
  <c r="E43" i="3"/>
  <c r="H43" i="3"/>
  <c r="K43" i="3"/>
  <c r="E44" i="3"/>
  <c r="H44" i="3"/>
  <c r="K44" i="3"/>
  <c r="E45" i="3"/>
  <c r="H45" i="3"/>
  <c r="K45" i="3"/>
  <c r="E46" i="3"/>
  <c r="H46" i="3"/>
  <c r="K46" i="3"/>
  <c r="E47" i="3"/>
  <c r="H47" i="3"/>
  <c r="K47" i="3"/>
  <c r="E48" i="3"/>
  <c r="H48" i="3"/>
  <c r="K48" i="3"/>
  <c r="H49" i="3"/>
  <c r="K49" i="3"/>
  <c r="F38" i="3"/>
  <c r="H50" i="3"/>
  <c r="H38" i="3"/>
  <c r="D42" i="3"/>
  <c r="D43" i="3"/>
  <c r="G43" i="3"/>
  <c r="D44" i="3"/>
  <c r="G44" i="3"/>
  <c r="D45" i="3"/>
  <c r="G45" i="3"/>
  <c r="D46" i="3"/>
  <c r="G46" i="3"/>
  <c r="D47" i="3"/>
  <c r="G47" i="3"/>
  <c r="D48" i="3"/>
  <c r="G48" i="3"/>
  <c r="K50" i="3"/>
  <c r="E42" i="3"/>
  <c r="G42" i="3"/>
  <c r="K42" i="3"/>
  <c r="N38" i="3"/>
  <c r="O38" i="3"/>
  <c r="N34" i="3"/>
  <c r="O34" i="3"/>
  <c r="N30" i="3"/>
  <c r="O30" i="3"/>
  <c r="D50" i="3"/>
  <c r="E50" i="3"/>
  <c r="G50" i="3"/>
</calcChain>
</file>

<file path=xl/sharedStrings.xml><?xml version="1.0" encoding="utf-8"?>
<sst xmlns="http://schemas.openxmlformats.org/spreadsheetml/2006/main" count="57" uniqueCount="46">
  <si>
    <t>Faustball</t>
  </si>
  <si>
    <t>/</t>
  </si>
  <si>
    <t>Spielereinsatzliste</t>
  </si>
  <si>
    <t>Verein:</t>
  </si>
  <si>
    <t>Klasse:</t>
  </si>
  <si>
    <t xml:space="preserve">       Stichtag:</t>
  </si>
  <si>
    <t>Nr</t>
  </si>
  <si>
    <t>Mf</t>
  </si>
  <si>
    <t>Name, Vorname</t>
  </si>
  <si>
    <t>Geburtsdatum</t>
  </si>
  <si>
    <t>Spielerpass-Nr.</t>
  </si>
  <si>
    <t>Gültig für die Jahre</t>
  </si>
  <si>
    <t>Spielposition</t>
  </si>
  <si>
    <t>Trainer</t>
  </si>
  <si>
    <t>Betreuer</t>
  </si>
  <si>
    <t>Durchschnittsalter der Mannschaft</t>
  </si>
  <si>
    <t>Jahre</t>
  </si>
  <si>
    <t>TSV Breitenberg</t>
  </si>
  <si>
    <t>Magens-Greve, Merlit</t>
  </si>
  <si>
    <t>Kloetzing, Leonie</t>
  </si>
  <si>
    <t>Christiansen, Jule</t>
  </si>
  <si>
    <t>Rückerl, Sarah</t>
  </si>
  <si>
    <t>Arndt, Finja</t>
  </si>
  <si>
    <t>Wittke, Jana</t>
  </si>
  <si>
    <t>Moser, Jasmin</t>
  </si>
  <si>
    <t>Wagner, Johanna</t>
  </si>
  <si>
    <t>Westphal, Lisa</t>
  </si>
  <si>
    <t>x</t>
  </si>
  <si>
    <t>Pahl, Svenja</t>
  </si>
  <si>
    <t>Plähn, Dörte</t>
  </si>
  <si>
    <t>11-15</t>
  </si>
  <si>
    <t>12-16</t>
  </si>
  <si>
    <t>SH-14180/13/13/F.</t>
  </si>
  <si>
    <t>SH-14181/13/13/F.</t>
  </si>
  <si>
    <t>SH-14183/13/13/F.</t>
  </si>
  <si>
    <t>SH-14184/13/13/F.</t>
  </si>
  <si>
    <t>SH-14185/13/13/F.</t>
  </si>
  <si>
    <t>SH-14182/13/13/F.</t>
  </si>
  <si>
    <t>SH-14187/13/13/F.</t>
  </si>
  <si>
    <t>SH-14186/13/13/F.</t>
  </si>
  <si>
    <t>SH-14241/13/13/F.</t>
  </si>
  <si>
    <t>Angriff</t>
  </si>
  <si>
    <t>Zuspiel</t>
  </si>
  <si>
    <t>Abwehr</t>
  </si>
  <si>
    <t>Angriff/Abwehr</t>
  </si>
  <si>
    <t>Abwehr/Angriff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</si>
</sst>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vertical="center"/>
    </xf>
    <xf numFmtId="164" fontId="5" fillId="0" borderId="0" xfId="0" applyNumberFormat="1" applyFont="1" applyProtection="1"/>
    <xf numFmtId="164" fontId="4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3" fillId="0" borderId="0" xfId="0" applyNumberFormat="1" applyFont="1" applyProtection="1"/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0" fillId="0" borderId="14" xfId="0" applyBorder="1" applyProtection="1"/>
    <xf numFmtId="0" fontId="5" fillId="0" borderId="14" xfId="0" applyFont="1" applyBorder="1" applyAlignment="1" applyProtection="1">
      <alignment horizontal="center"/>
    </xf>
    <xf numFmtId="0" fontId="5" fillId="0" borderId="14" xfId="0" applyFont="1" applyBorder="1" applyProtection="1"/>
    <xf numFmtId="14" fontId="0" fillId="0" borderId="0" xfId="0" applyNumberFormat="1" applyProtection="1"/>
    <xf numFmtId="0" fontId="5" fillId="0" borderId="4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left"/>
    </xf>
    <xf numFmtId="0" fontId="5" fillId="0" borderId="1" xfId="0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166" fontId="5" fillId="0" borderId="1" xfId="0" applyNumberFormat="1" applyFont="1" applyBorder="1" applyProtection="1"/>
    <xf numFmtId="0" fontId="5" fillId="0" borderId="2" xfId="0" applyFont="1" applyBorder="1" applyAlignment="1" applyProtection="1">
      <alignment horizontal="center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19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164" fontId="5" fillId="0" borderId="12" xfId="0" applyNumberFormat="1" applyFont="1" applyBorder="1" applyAlignment="1" applyProtection="1">
      <alignment horizontal="center"/>
      <protection locked="0"/>
    </xf>
    <xf numFmtId="1" fontId="5" fillId="0" borderId="11" xfId="0" applyNumberFormat="1" applyFont="1" applyFill="1" applyBorder="1" applyAlignment="1" applyProtection="1">
      <alignment horizontal="center"/>
      <protection locked="0"/>
    </xf>
    <xf numFmtId="1" fontId="5" fillId="0" borderId="15" xfId="0" applyNumberFormat="1" applyFont="1" applyFill="1" applyBorder="1" applyAlignment="1" applyProtection="1">
      <alignment horizontal="center"/>
      <protection locked="0"/>
    </xf>
    <xf numFmtId="1" fontId="5" fillId="0" borderId="12" xfId="0" applyNumberFormat="1" applyFont="1" applyFill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1" fontId="5" fillId="0" borderId="11" xfId="0" applyNumberFormat="1" applyFont="1" applyBorder="1" applyAlignment="1" applyProtection="1">
      <alignment horizontal="center"/>
      <protection locked="0"/>
    </xf>
    <xf numFmtId="1" fontId="5" fillId="0" borderId="15" xfId="0" applyNumberFormat="1" applyFont="1" applyBorder="1" applyAlignment="1" applyProtection="1">
      <alignment horizontal="center"/>
      <protection locked="0"/>
    </xf>
    <xf numFmtId="1" fontId="5" fillId="0" borderId="12" xfId="0" applyNumberFormat="1" applyFont="1" applyBorder="1" applyAlignment="1" applyProtection="1">
      <alignment horizontal="center"/>
      <protection locked="0"/>
    </xf>
    <xf numFmtId="49" fontId="5" fillId="0" borderId="11" xfId="0" applyNumberFormat="1" applyFont="1" applyBorder="1" applyAlignment="1" applyProtection="1">
      <alignment horizontal="center"/>
      <protection locked="0"/>
    </xf>
    <xf numFmtId="49" fontId="5" fillId="0" borderId="12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164" fontId="5" fillId="0" borderId="5" xfId="0" applyNumberFormat="1" applyFont="1" applyBorder="1" applyAlignment="1" applyProtection="1">
      <alignment horizontal="center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Fill="1" applyBorder="1" applyAlignment="1" applyProtection="1">
      <alignment horizontal="center"/>
      <protection locked="0"/>
    </xf>
    <xf numFmtId="1" fontId="5" fillId="0" borderId="13" xfId="0" applyNumberFormat="1" applyFont="1" applyFill="1" applyBorder="1" applyAlignment="1" applyProtection="1">
      <alignment horizontal="center"/>
      <protection locked="0"/>
    </xf>
    <xf numFmtId="1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164" fontId="6" fillId="0" borderId="5" xfId="0" applyNumberFormat="1" applyFont="1" applyBorder="1" applyAlignment="1" applyProtection="1">
      <alignment horizontal="center"/>
      <protection locked="0"/>
    </xf>
    <xf numFmtId="164" fontId="6" fillId="0" borderId="13" xfId="0" applyNumberFormat="1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164" fontId="6" fillId="0" borderId="19" xfId="0" applyNumberFormat="1" applyFont="1" applyBorder="1" applyAlignment="1" applyProtection="1">
      <alignment horizontal="center"/>
      <protection locked="0"/>
    </xf>
    <xf numFmtId="164" fontId="6" fillId="0" borderId="9" xfId="0" applyNumberFormat="1" applyFont="1" applyBorder="1" applyAlignment="1" applyProtection="1">
      <alignment horizontal="center"/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49" fontId="6" fillId="0" borderId="5" xfId="0" applyNumberFormat="1" applyFont="1" applyBorder="1" applyAlignment="1" applyProtection="1">
      <alignment horizont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1" fontId="6" fillId="0" borderId="5" xfId="0" applyNumberFormat="1" applyFont="1" applyBorder="1" applyAlignment="1" applyProtection="1">
      <alignment horizontal="center"/>
      <protection locked="0"/>
    </xf>
    <xf numFmtId="1" fontId="6" fillId="0" borderId="13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1" fontId="6" fillId="0" borderId="8" xfId="0" applyNumberFormat="1" applyFont="1" applyBorder="1" applyAlignment="1" applyProtection="1">
      <alignment horizontal="center"/>
      <protection locked="0"/>
    </xf>
    <xf numFmtId="1" fontId="6" fillId="0" borderId="19" xfId="0" applyNumberFormat="1" applyFont="1" applyBorder="1" applyAlignment="1" applyProtection="1">
      <alignment horizontal="center"/>
      <protection locked="0"/>
    </xf>
    <xf numFmtId="1" fontId="6" fillId="0" borderId="9" xfId="0" applyNumberFormat="1" applyFont="1" applyBorder="1" applyAlignment="1" applyProtection="1">
      <alignment horizontal="center"/>
      <protection locked="0"/>
    </xf>
  </cellXfs>
  <cellStyles count="5">
    <cellStyle name="Besuchter Link" xfId="2" builtinId="9" hidden="1"/>
    <cellStyle name="Besuchter Link" xfId="4" builtinId="9" hidden="1"/>
    <cellStyle name="Link" xfId="1" builtinId="8" hidden="1"/>
    <cellStyle name="Link" xfId="3" builtinId="8" hidden="1"/>
    <cellStyle name="Standard" xfId="0" builtinId="0"/>
  </cellStyles>
  <dxfs count="6"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0</xdr:row>
      <xdr:rowOff>0</xdr:rowOff>
    </xdr:from>
    <xdr:to>
      <xdr:col>14</xdr:col>
      <xdr:colOff>727075</xdr:colOff>
      <xdr:row>3</xdr:row>
      <xdr:rowOff>257175</xdr:rowOff>
    </xdr:to>
    <xdr:pic>
      <xdr:nvPicPr>
        <xdr:cNvPr id="2" name="Picture 160" descr="DFB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62950" y="0"/>
          <a:ext cx="14954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317500</xdr:colOff>
      <xdr:row>3</xdr:row>
      <xdr:rowOff>257175</xdr:rowOff>
    </xdr:to>
    <xdr:pic>
      <xdr:nvPicPr>
        <xdr:cNvPr id="3" name="Picture 160" descr="DFB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954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/AppData/Local/Microsoft/Windows/Temporary%20Internet%20Files/Content.Outlook/8CGTWE51/Spielplan%20DM%20weibl.%20U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leitung"/>
      <sheetName val="Wettkampfbestimmungen"/>
      <sheetName val="Mannschaften"/>
      <sheetName val="Leitung und Ort"/>
      <sheetName val="Spielplan-Sa"/>
      <sheetName val="Spielplan-So"/>
      <sheetName val="Spielbericht"/>
      <sheetName val="Gruppe A"/>
      <sheetName val="Gruppe B"/>
      <sheetName val="Spielereinsatzliste A1"/>
      <sheetName val="Spielereinsatzliste A2"/>
      <sheetName val="Spielereinsatzliste A3"/>
      <sheetName val="Spielereinsatzliste A4"/>
      <sheetName val="Spielereinsatzliste A5"/>
      <sheetName val="Spielereinsatzliste B1"/>
      <sheetName val="Spielereinsatzliste B2"/>
      <sheetName val="Spielereinsatzliste B3"/>
      <sheetName val="Spielereinsatzliste B4"/>
      <sheetName val="Spielereinsatzliste B5"/>
      <sheetName val="Mannschaftsaufstellungen"/>
      <sheetName val="Siegerliste"/>
      <sheetName val="geografische Verteilung"/>
      <sheetName val="Abrechnung"/>
    </sheetNames>
    <sheetDataSet>
      <sheetData sheetId="0"/>
      <sheetData sheetId="1"/>
      <sheetData sheetId="2">
        <row r="2">
          <cell r="D2" t="str">
            <v xml:space="preserve"> Deutsche Meisterschaft der Jugend  Feld   2014</v>
          </cell>
        </row>
        <row r="3">
          <cell r="K3" t="str">
            <v>W U14</v>
          </cell>
          <cell r="U3" t="str">
            <v>01.01.</v>
          </cell>
          <cell r="X3">
            <v>2000</v>
          </cell>
        </row>
        <row r="4">
          <cell r="I4" t="str">
            <v>Düdenbüttel</v>
          </cell>
          <cell r="P4">
            <v>41895</v>
          </cell>
          <cell r="T4">
            <v>41896</v>
          </cell>
        </row>
        <row r="5">
          <cell r="A5" t="str">
            <v xml:space="preserve">Ausrichter:     </v>
          </cell>
          <cell r="N5" t="str">
            <v>SV Düdenbüttel</v>
          </cell>
        </row>
        <row r="169">
          <cell r="P169" t="str">
            <v>F30</v>
          </cell>
        </row>
        <row r="170">
          <cell r="P170" t="str">
            <v>M 35</v>
          </cell>
        </row>
        <row r="171">
          <cell r="P171" t="str">
            <v>M 45</v>
          </cell>
        </row>
        <row r="172">
          <cell r="P172" t="str">
            <v>M 55</v>
          </cell>
        </row>
        <row r="173">
          <cell r="P173" t="str">
            <v>M 60</v>
          </cell>
        </row>
      </sheetData>
      <sheetData sheetId="3"/>
      <sheetData sheetId="4">
        <row r="12">
          <cell r="I12" t="str">
            <v>Titelverteidiger: TV Eibach</v>
          </cell>
        </row>
      </sheetData>
      <sheetData sheetId="5">
        <row r="17">
          <cell r="A17">
            <v>11</v>
          </cell>
        </row>
      </sheetData>
      <sheetData sheetId="6"/>
      <sheetData sheetId="7">
        <row r="26">
          <cell r="AR26">
            <v>0</v>
          </cell>
        </row>
      </sheetData>
      <sheetData sheetId="8">
        <row r="26">
          <cell r="AR26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workbookViewId="0">
      <selection activeCell="B23" sqref="B23"/>
    </sheetView>
  </sheetViews>
  <sheetFormatPr baseColWidth="10" defaultRowHeight="14" x14ac:dyDescent="0"/>
  <cols>
    <col min="1" max="3" width="6.6640625" style="30" customWidth="1"/>
    <col min="4" max="5" width="11.5" style="30" bestFit="1" customWidth="1"/>
    <col min="6" max="6" width="10.83203125" style="30"/>
    <col min="7" max="8" width="11.5" style="30" bestFit="1" customWidth="1"/>
    <col min="9" max="9" width="13" style="30" bestFit="1" customWidth="1"/>
    <col min="10" max="10" width="2.33203125" style="30" customWidth="1"/>
    <col min="11" max="11" width="13" style="30" bestFit="1" customWidth="1"/>
    <col min="12" max="15" width="11.5" style="30" bestFit="1" customWidth="1"/>
    <col min="16" max="256" width="10.83203125" style="30"/>
    <col min="257" max="259" width="6.6640625" style="30" customWidth="1"/>
    <col min="260" max="265" width="10.83203125" style="30"/>
    <col min="266" max="266" width="2.33203125" style="30" customWidth="1"/>
    <col min="267" max="512" width="10.83203125" style="30"/>
    <col min="513" max="515" width="6.6640625" style="30" customWidth="1"/>
    <col min="516" max="521" width="10.83203125" style="30"/>
    <col min="522" max="522" width="2.33203125" style="30" customWidth="1"/>
    <col min="523" max="768" width="10.83203125" style="30"/>
    <col min="769" max="771" width="6.6640625" style="30" customWidth="1"/>
    <col min="772" max="777" width="10.83203125" style="30"/>
    <col min="778" max="778" width="2.33203125" style="30" customWidth="1"/>
    <col min="779" max="1024" width="10.83203125" style="30"/>
    <col min="1025" max="1027" width="6.6640625" style="30" customWidth="1"/>
    <col min="1028" max="1033" width="10.83203125" style="30"/>
    <col min="1034" max="1034" width="2.33203125" style="30" customWidth="1"/>
    <col min="1035" max="1280" width="10.83203125" style="30"/>
    <col min="1281" max="1283" width="6.6640625" style="30" customWidth="1"/>
    <col min="1284" max="1289" width="10.83203125" style="30"/>
    <col min="1290" max="1290" width="2.33203125" style="30" customWidth="1"/>
    <col min="1291" max="1536" width="10.83203125" style="30"/>
    <col min="1537" max="1539" width="6.6640625" style="30" customWidth="1"/>
    <col min="1540" max="1545" width="10.83203125" style="30"/>
    <col min="1546" max="1546" width="2.33203125" style="30" customWidth="1"/>
    <col min="1547" max="1792" width="10.83203125" style="30"/>
    <col min="1793" max="1795" width="6.6640625" style="30" customWidth="1"/>
    <col min="1796" max="1801" width="10.83203125" style="30"/>
    <col min="1802" max="1802" width="2.33203125" style="30" customWidth="1"/>
    <col min="1803" max="2048" width="10.83203125" style="30"/>
    <col min="2049" max="2051" width="6.6640625" style="30" customWidth="1"/>
    <col min="2052" max="2057" width="10.83203125" style="30"/>
    <col min="2058" max="2058" width="2.33203125" style="30" customWidth="1"/>
    <col min="2059" max="2304" width="10.83203125" style="30"/>
    <col min="2305" max="2307" width="6.6640625" style="30" customWidth="1"/>
    <col min="2308" max="2313" width="10.83203125" style="30"/>
    <col min="2314" max="2314" width="2.33203125" style="30" customWidth="1"/>
    <col min="2315" max="2560" width="10.83203125" style="30"/>
    <col min="2561" max="2563" width="6.6640625" style="30" customWidth="1"/>
    <col min="2564" max="2569" width="10.83203125" style="30"/>
    <col min="2570" max="2570" width="2.33203125" style="30" customWidth="1"/>
    <col min="2571" max="2816" width="10.83203125" style="30"/>
    <col min="2817" max="2819" width="6.6640625" style="30" customWidth="1"/>
    <col min="2820" max="2825" width="10.83203125" style="30"/>
    <col min="2826" max="2826" width="2.33203125" style="30" customWidth="1"/>
    <col min="2827" max="3072" width="10.83203125" style="30"/>
    <col min="3073" max="3075" width="6.6640625" style="30" customWidth="1"/>
    <col min="3076" max="3081" width="10.83203125" style="30"/>
    <col min="3082" max="3082" width="2.33203125" style="30" customWidth="1"/>
    <col min="3083" max="3328" width="10.83203125" style="30"/>
    <col min="3329" max="3331" width="6.6640625" style="30" customWidth="1"/>
    <col min="3332" max="3337" width="10.83203125" style="30"/>
    <col min="3338" max="3338" width="2.33203125" style="30" customWidth="1"/>
    <col min="3339" max="3584" width="10.83203125" style="30"/>
    <col min="3585" max="3587" width="6.6640625" style="30" customWidth="1"/>
    <col min="3588" max="3593" width="10.83203125" style="30"/>
    <col min="3594" max="3594" width="2.33203125" style="30" customWidth="1"/>
    <col min="3595" max="3840" width="10.83203125" style="30"/>
    <col min="3841" max="3843" width="6.6640625" style="30" customWidth="1"/>
    <col min="3844" max="3849" width="10.83203125" style="30"/>
    <col min="3850" max="3850" width="2.33203125" style="30" customWidth="1"/>
    <col min="3851" max="4096" width="10.83203125" style="30"/>
    <col min="4097" max="4099" width="6.6640625" style="30" customWidth="1"/>
    <col min="4100" max="4105" width="10.83203125" style="30"/>
    <col min="4106" max="4106" width="2.33203125" style="30" customWidth="1"/>
    <col min="4107" max="4352" width="10.83203125" style="30"/>
    <col min="4353" max="4355" width="6.6640625" style="30" customWidth="1"/>
    <col min="4356" max="4361" width="10.83203125" style="30"/>
    <col min="4362" max="4362" width="2.33203125" style="30" customWidth="1"/>
    <col min="4363" max="4608" width="10.83203125" style="30"/>
    <col min="4609" max="4611" width="6.6640625" style="30" customWidth="1"/>
    <col min="4612" max="4617" width="10.83203125" style="30"/>
    <col min="4618" max="4618" width="2.33203125" style="30" customWidth="1"/>
    <col min="4619" max="4864" width="10.83203125" style="30"/>
    <col min="4865" max="4867" width="6.6640625" style="30" customWidth="1"/>
    <col min="4868" max="4873" width="10.83203125" style="30"/>
    <col min="4874" max="4874" width="2.33203125" style="30" customWidth="1"/>
    <col min="4875" max="5120" width="10.83203125" style="30"/>
    <col min="5121" max="5123" width="6.6640625" style="30" customWidth="1"/>
    <col min="5124" max="5129" width="10.83203125" style="30"/>
    <col min="5130" max="5130" width="2.33203125" style="30" customWidth="1"/>
    <col min="5131" max="5376" width="10.83203125" style="30"/>
    <col min="5377" max="5379" width="6.6640625" style="30" customWidth="1"/>
    <col min="5380" max="5385" width="10.83203125" style="30"/>
    <col min="5386" max="5386" width="2.33203125" style="30" customWidth="1"/>
    <col min="5387" max="5632" width="10.83203125" style="30"/>
    <col min="5633" max="5635" width="6.6640625" style="30" customWidth="1"/>
    <col min="5636" max="5641" width="10.83203125" style="30"/>
    <col min="5642" max="5642" width="2.33203125" style="30" customWidth="1"/>
    <col min="5643" max="5888" width="10.83203125" style="30"/>
    <col min="5889" max="5891" width="6.6640625" style="30" customWidth="1"/>
    <col min="5892" max="5897" width="10.83203125" style="30"/>
    <col min="5898" max="5898" width="2.33203125" style="30" customWidth="1"/>
    <col min="5899" max="6144" width="10.83203125" style="30"/>
    <col min="6145" max="6147" width="6.6640625" style="30" customWidth="1"/>
    <col min="6148" max="6153" width="10.83203125" style="30"/>
    <col min="6154" max="6154" width="2.33203125" style="30" customWidth="1"/>
    <col min="6155" max="6400" width="10.83203125" style="30"/>
    <col min="6401" max="6403" width="6.6640625" style="30" customWidth="1"/>
    <col min="6404" max="6409" width="10.83203125" style="30"/>
    <col min="6410" max="6410" width="2.33203125" style="30" customWidth="1"/>
    <col min="6411" max="6656" width="10.83203125" style="30"/>
    <col min="6657" max="6659" width="6.6640625" style="30" customWidth="1"/>
    <col min="6660" max="6665" width="10.83203125" style="30"/>
    <col min="6666" max="6666" width="2.33203125" style="30" customWidth="1"/>
    <col min="6667" max="6912" width="10.83203125" style="30"/>
    <col min="6913" max="6915" width="6.6640625" style="30" customWidth="1"/>
    <col min="6916" max="6921" width="10.83203125" style="30"/>
    <col min="6922" max="6922" width="2.33203125" style="30" customWidth="1"/>
    <col min="6923" max="7168" width="10.83203125" style="30"/>
    <col min="7169" max="7171" width="6.6640625" style="30" customWidth="1"/>
    <col min="7172" max="7177" width="10.83203125" style="30"/>
    <col min="7178" max="7178" width="2.33203125" style="30" customWidth="1"/>
    <col min="7179" max="7424" width="10.83203125" style="30"/>
    <col min="7425" max="7427" width="6.6640625" style="30" customWidth="1"/>
    <col min="7428" max="7433" width="10.83203125" style="30"/>
    <col min="7434" max="7434" width="2.33203125" style="30" customWidth="1"/>
    <col min="7435" max="7680" width="10.83203125" style="30"/>
    <col min="7681" max="7683" width="6.6640625" style="30" customWidth="1"/>
    <col min="7684" max="7689" width="10.83203125" style="30"/>
    <col min="7690" max="7690" width="2.33203125" style="30" customWidth="1"/>
    <col min="7691" max="7936" width="10.83203125" style="30"/>
    <col min="7937" max="7939" width="6.6640625" style="30" customWidth="1"/>
    <col min="7940" max="7945" width="10.83203125" style="30"/>
    <col min="7946" max="7946" width="2.33203125" style="30" customWidth="1"/>
    <col min="7947" max="8192" width="10.83203125" style="30"/>
    <col min="8193" max="8195" width="6.6640625" style="30" customWidth="1"/>
    <col min="8196" max="8201" width="10.83203125" style="30"/>
    <col min="8202" max="8202" width="2.33203125" style="30" customWidth="1"/>
    <col min="8203" max="8448" width="10.83203125" style="30"/>
    <col min="8449" max="8451" width="6.6640625" style="30" customWidth="1"/>
    <col min="8452" max="8457" width="10.83203125" style="30"/>
    <col min="8458" max="8458" width="2.33203125" style="30" customWidth="1"/>
    <col min="8459" max="8704" width="10.83203125" style="30"/>
    <col min="8705" max="8707" width="6.6640625" style="30" customWidth="1"/>
    <col min="8708" max="8713" width="10.83203125" style="30"/>
    <col min="8714" max="8714" width="2.33203125" style="30" customWidth="1"/>
    <col min="8715" max="8960" width="10.83203125" style="30"/>
    <col min="8961" max="8963" width="6.6640625" style="30" customWidth="1"/>
    <col min="8964" max="8969" width="10.83203125" style="30"/>
    <col min="8970" max="8970" width="2.33203125" style="30" customWidth="1"/>
    <col min="8971" max="9216" width="10.83203125" style="30"/>
    <col min="9217" max="9219" width="6.6640625" style="30" customWidth="1"/>
    <col min="9220" max="9225" width="10.83203125" style="30"/>
    <col min="9226" max="9226" width="2.33203125" style="30" customWidth="1"/>
    <col min="9227" max="9472" width="10.83203125" style="30"/>
    <col min="9473" max="9475" width="6.6640625" style="30" customWidth="1"/>
    <col min="9476" max="9481" width="10.83203125" style="30"/>
    <col min="9482" max="9482" width="2.33203125" style="30" customWidth="1"/>
    <col min="9483" max="9728" width="10.83203125" style="30"/>
    <col min="9729" max="9731" width="6.6640625" style="30" customWidth="1"/>
    <col min="9732" max="9737" width="10.83203125" style="30"/>
    <col min="9738" max="9738" width="2.33203125" style="30" customWidth="1"/>
    <col min="9739" max="9984" width="10.83203125" style="30"/>
    <col min="9985" max="9987" width="6.6640625" style="30" customWidth="1"/>
    <col min="9988" max="9993" width="10.83203125" style="30"/>
    <col min="9994" max="9994" width="2.33203125" style="30" customWidth="1"/>
    <col min="9995" max="10240" width="10.83203125" style="30"/>
    <col min="10241" max="10243" width="6.6640625" style="30" customWidth="1"/>
    <col min="10244" max="10249" width="10.83203125" style="30"/>
    <col min="10250" max="10250" width="2.33203125" style="30" customWidth="1"/>
    <col min="10251" max="10496" width="10.83203125" style="30"/>
    <col min="10497" max="10499" width="6.6640625" style="30" customWidth="1"/>
    <col min="10500" max="10505" width="10.83203125" style="30"/>
    <col min="10506" max="10506" width="2.33203125" style="30" customWidth="1"/>
    <col min="10507" max="10752" width="10.83203125" style="30"/>
    <col min="10753" max="10755" width="6.6640625" style="30" customWidth="1"/>
    <col min="10756" max="10761" width="10.83203125" style="30"/>
    <col min="10762" max="10762" width="2.33203125" style="30" customWidth="1"/>
    <col min="10763" max="11008" width="10.83203125" style="30"/>
    <col min="11009" max="11011" width="6.6640625" style="30" customWidth="1"/>
    <col min="11012" max="11017" width="10.83203125" style="30"/>
    <col min="11018" max="11018" width="2.33203125" style="30" customWidth="1"/>
    <col min="11019" max="11264" width="10.83203125" style="30"/>
    <col min="11265" max="11267" width="6.6640625" style="30" customWidth="1"/>
    <col min="11268" max="11273" width="10.83203125" style="30"/>
    <col min="11274" max="11274" width="2.33203125" style="30" customWidth="1"/>
    <col min="11275" max="11520" width="10.83203125" style="30"/>
    <col min="11521" max="11523" width="6.6640625" style="30" customWidth="1"/>
    <col min="11524" max="11529" width="10.83203125" style="30"/>
    <col min="11530" max="11530" width="2.33203125" style="30" customWidth="1"/>
    <col min="11531" max="11776" width="10.83203125" style="30"/>
    <col min="11777" max="11779" width="6.6640625" style="30" customWidth="1"/>
    <col min="11780" max="11785" width="10.83203125" style="30"/>
    <col min="11786" max="11786" width="2.33203125" style="30" customWidth="1"/>
    <col min="11787" max="12032" width="10.83203125" style="30"/>
    <col min="12033" max="12035" width="6.6640625" style="30" customWidth="1"/>
    <col min="12036" max="12041" width="10.83203125" style="30"/>
    <col min="12042" max="12042" width="2.33203125" style="30" customWidth="1"/>
    <col min="12043" max="12288" width="10.83203125" style="30"/>
    <col min="12289" max="12291" width="6.6640625" style="30" customWidth="1"/>
    <col min="12292" max="12297" width="10.83203125" style="30"/>
    <col min="12298" max="12298" width="2.33203125" style="30" customWidth="1"/>
    <col min="12299" max="12544" width="10.83203125" style="30"/>
    <col min="12545" max="12547" width="6.6640625" style="30" customWidth="1"/>
    <col min="12548" max="12553" width="10.83203125" style="30"/>
    <col min="12554" max="12554" width="2.33203125" style="30" customWidth="1"/>
    <col min="12555" max="12800" width="10.83203125" style="30"/>
    <col min="12801" max="12803" width="6.6640625" style="30" customWidth="1"/>
    <col min="12804" max="12809" width="10.83203125" style="30"/>
    <col min="12810" max="12810" width="2.33203125" style="30" customWidth="1"/>
    <col min="12811" max="13056" width="10.83203125" style="30"/>
    <col min="13057" max="13059" width="6.6640625" style="30" customWidth="1"/>
    <col min="13060" max="13065" width="10.83203125" style="30"/>
    <col min="13066" max="13066" width="2.33203125" style="30" customWidth="1"/>
    <col min="13067" max="13312" width="10.83203125" style="30"/>
    <col min="13313" max="13315" width="6.6640625" style="30" customWidth="1"/>
    <col min="13316" max="13321" width="10.83203125" style="30"/>
    <col min="13322" max="13322" width="2.33203125" style="30" customWidth="1"/>
    <col min="13323" max="13568" width="10.83203125" style="30"/>
    <col min="13569" max="13571" width="6.6640625" style="30" customWidth="1"/>
    <col min="13572" max="13577" width="10.83203125" style="30"/>
    <col min="13578" max="13578" width="2.33203125" style="30" customWidth="1"/>
    <col min="13579" max="13824" width="10.83203125" style="30"/>
    <col min="13825" max="13827" width="6.6640625" style="30" customWidth="1"/>
    <col min="13828" max="13833" width="10.83203125" style="30"/>
    <col min="13834" max="13834" width="2.33203125" style="30" customWidth="1"/>
    <col min="13835" max="14080" width="10.83203125" style="30"/>
    <col min="14081" max="14083" width="6.6640625" style="30" customWidth="1"/>
    <col min="14084" max="14089" width="10.83203125" style="30"/>
    <col min="14090" max="14090" width="2.33203125" style="30" customWidth="1"/>
    <col min="14091" max="14336" width="10.83203125" style="30"/>
    <col min="14337" max="14339" width="6.6640625" style="30" customWidth="1"/>
    <col min="14340" max="14345" width="10.83203125" style="30"/>
    <col min="14346" max="14346" width="2.33203125" style="30" customWidth="1"/>
    <col min="14347" max="14592" width="10.83203125" style="30"/>
    <col min="14593" max="14595" width="6.6640625" style="30" customWidth="1"/>
    <col min="14596" max="14601" width="10.83203125" style="30"/>
    <col min="14602" max="14602" width="2.33203125" style="30" customWidth="1"/>
    <col min="14603" max="14848" width="10.83203125" style="30"/>
    <col min="14849" max="14851" width="6.6640625" style="30" customWidth="1"/>
    <col min="14852" max="14857" width="10.83203125" style="30"/>
    <col min="14858" max="14858" width="2.33203125" style="30" customWidth="1"/>
    <col min="14859" max="15104" width="10.83203125" style="30"/>
    <col min="15105" max="15107" width="6.6640625" style="30" customWidth="1"/>
    <col min="15108" max="15113" width="10.83203125" style="30"/>
    <col min="15114" max="15114" width="2.33203125" style="30" customWidth="1"/>
    <col min="15115" max="15360" width="10.83203125" style="30"/>
    <col min="15361" max="15363" width="6.6640625" style="30" customWidth="1"/>
    <col min="15364" max="15369" width="10.83203125" style="30"/>
    <col min="15370" max="15370" width="2.33203125" style="30" customWidth="1"/>
    <col min="15371" max="15616" width="10.83203125" style="30"/>
    <col min="15617" max="15619" width="6.6640625" style="30" customWidth="1"/>
    <col min="15620" max="15625" width="10.83203125" style="30"/>
    <col min="15626" max="15626" width="2.33203125" style="30" customWidth="1"/>
    <col min="15627" max="15872" width="10.83203125" style="30"/>
    <col min="15873" max="15875" width="6.6640625" style="30" customWidth="1"/>
    <col min="15876" max="15881" width="10.83203125" style="30"/>
    <col min="15882" max="15882" width="2.33203125" style="30" customWidth="1"/>
    <col min="15883" max="16128" width="10.83203125" style="30"/>
    <col min="16129" max="16131" width="6.6640625" style="30" customWidth="1"/>
    <col min="16132" max="16137" width="10.83203125" style="30"/>
    <col min="16138" max="16138" width="2.33203125" style="30" customWidth="1"/>
    <col min="16139" max="16384" width="10.83203125" style="30"/>
  </cols>
  <sheetData>
    <row r="1" spans="1:26" s="1" customFormat="1" ht="33.75" customHeight="1">
      <c r="E1" s="74" t="s">
        <v>0</v>
      </c>
      <c r="F1" s="74"/>
      <c r="G1" s="74"/>
      <c r="H1" s="74"/>
      <c r="I1" s="74"/>
      <c r="J1" s="74"/>
      <c r="K1" s="74"/>
      <c r="L1" s="74"/>
      <c r="M1" s="74"/>
    </row>
    <row r="2" spans="1:26" s="1" customFormat="1" ht="21" customHeight="1">
      <c r="E2" s="75" t="str">
        <f>IF([1]Mannschaften!D2="","",[1]Mannschaften!D2)</f>
        <v xml:space="preserve"> Deutsche Meisterschaft der Jugend  Feld   2014</v>
      </c>
      <c r="F2" s="75"/>
      <c r="G2" s="75"/>
      <c r="H2" s="75"/>
      <c r="I2" s="75"/>
      <c r="J2" s="75"/>
      <c r="K2" s="75"/>
      <c r="L2" s="75"/>
      <c r="M2" s="75"/>
    </row>
    <row r="3" spans="1:26" s="1" customFormat="1" ht="13.5" customHeight="1"/>
    <row r="4" spans="1:26" s="1" customFormat="1" ht="23.25" customHeight="1">
      <c r="D4" s="2"/>
      <c r="E4" s="76" t="str">
        <f>IF([1]Mannschaften!I4="","",[1]Mannschaften!I4)</f>
        <v>Düdenbüttel</v>
      </c>
      <c r="F4" s="76"/>
      <c r="G4" s="76"/>
      <c r="H4" s="76"/>
      <c r="I4" s="3">
        <f>[1]Mannschaften!P4</f>
        <v>41895</v>
      </c>
      <c r="J4" s="4" t="s">
        <v>1</v>
      </c>
      <c r="K4" s="3">
        <f>[1]Mannschaften!T4</f>
        <v>41896</v>
      </c>
      <c r="M4" s="2"/>
      <c r="W4" s="2"/>
      <c r="X4" s="2"/>
      <c r="Y4" s="2"/>
      <c r="Z4" s="2"/>
    </row>
    <row r="5" spans="1:26" s="1" customFormat="1" ht="16.5" customHeight="1">
      <c r="D5" s="2"/>
      <c r="E5" s="5"/>
      <c r="F5" s="5"/>
      <c r="G5" s="5"/>
      <c r="H5" s="5"/>
      <c r="I5" s="6"/>
      <c r="J5" s="4"/>
      <c r="K5" s="6"/>
      <c r="M5" s="2"/>
      <c r="W5" s="2"/>
      <c r="X5" s="2"/>
      <c r="Y5" s="2"/>
      <c r="Z5" s="2"/>
    </row>
    <row r="6" spans="1:26" s="1" customFormat="1" ht="23.25" customHeight="1">
      <c r="F6" s="7"/>
      <c r="G6" s="7" t="str">
        <f>[1]Mannschaften!A5</f>
        <v xml:space="preserve">Ausrichter:     </v>
      </c>
      <c r="H6" s="7"/>
      <c r="I6" s="7" t="str">
        <f>IF([1]Mannschaften!N5="","",[1]Mannschaften!N5)</f>
        <v>SV Düdenbüttel</v>
      </c>
    </row>
    <row r="7" spans="1:26" s="1" customFormat="1" ht="12.75" customHeight="1">
      <c r="F7" s="7"/>
      <c r="G7" s="7"/>
      <c r="H7" s="7"/>
      <c r="I7" s="7"/>
    </row>
    <row r="8" spans="1:26" s="1" customFormat="1" ht="21" customHeight="1">
      <c r="A8" s="77" t="s">
        <v>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26" s="1" customFormat="1" ht="6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26" s="1" customFormat="1" ht="23">
      <c r="A10" s="7" t="s">
        <v>3</v>
      </c>
      <c r="B10" s="7"/>
      <c r="C10" s="7"/>
      <c r="D10" s="78" t="s">
        <v>17</v>
      </c>
      <c r="E10" s="78"/>
      <c r="F10" s="78"/>
      <c r="G10" s="78"/>
      <c r="H10" s="78"/>
      <c r="I10" s="7"/>
      <c r="J10" s="76"/>
      <c r="K10" s="76"/>
      <c r="L10" s="76"/>
      <c r="M10" s="76"/>
      <c r="N10" s="76"/>
      <c r="O10" s="76"/>
    </row>
    <row r="11" spans="1:26" s="1" customFormat="1" ht="6.5" customHeight="1"/>
    <row r="12" spans="1:26" s="1" customFormat="1" ht="17">
      <c r="F12" s="7" t="s">
        <v>4</v>
      </c>
      <c r="G12" s="5" t="str">
        <f>[1]Mannschaften!K3</f>
        <v>W U14</v>
      </c>
      <c r="H12" s="7"/>
      <c r="I12" s="7" t="s">
        <v>5</v>
      </c>
      <c r="L12" s="9" t="str">
        <f>IF([1]Mannschaften!U3="","",[1]Mannschaften!U3)</f>
        <v>01.01.</v>
      </c>
      <c r="M12" s="10">
        <f>IF([1]Mannschaften!X3="","",[1]Mannschaften!X3)</f>
        <v>2000</v>
      </c>
      <c r="N12" s="7"/>
    </row>
    <row r="13" spans="1:26" s="1" customFormat="1" ht="15" thickBot="1"/>
    <row r="14" spans="1:26" s="1" customFormat="1" ht="24.75" customHeight="1" thickBot="1">
      <c r="A14" s="11"/>
      <c r="B14" s="12" t="s">
        <v>6</v>
      </c>
      <c r="C14" s="12" t="s">
        <v>7</v>
      </c>
      <c r="D14" s="68" t="s">
        <v>8</v>
      </c>
      <c r="E14" s="69"/>
      <c r="F14" s="70"/>
      <c r="G14" s="71" t="s">
        <v>9</v>
      </c>
      <c r="H14" s="71"/>
      <c r="I14" s="71" t="s">
        <v>10</v>
      </c>
      <c r="J14" s="71"/>
      <c r="K14" s="71"/>
      <c r="L14" s="13" t="s">
        <v>11</v>
      </c>
      <c r="M14" s="13"/>
      <c r="N14" s="71" t="s">
        <v>12</v>
      </c>
      <c r="O14" s="71"/>
      <c r="S14" s="14"/>
    </row>
    <row r="15" spans="1:26" s="1" customFormat="1" ht="24.75" customHeight="1" thickBot="1">
      <c r="A15" s="15">
        <v>1</v>
      </c>
      <c r="B15" s="16">
        <v>3</v>
      </c>
      <c r="C15" s="17" t="s">
        <v>27</v>
      </c>
      <c r="D15" s="79" t="s">
        <v>18</v>
      </c>
      <c r="E15" s="80"/>
      <c r="F15" s="81"/>
      <c r="G15" s="85">
        <v>36900</v>
      </c>
      <c r="H15" s="86"/>
      <c r="I15" s="94" t="s">
        <v>32</v>
      </c>
      <c r="J15" s="95"/>
      <c r="K15" s="96"/>
      <c r="L15" s="92" t="s">
        <v>30</v>
      </c>
      <c r="M15" s="93"/>
      <c r="N15" s="72" t="s">
        <v>41</v>
      </c>
      <c r="O15" s="73"/>
      <c r="S15" s="14"/>
    </row>
    <row r="16" spans="1:26" s="1" customFormat="1" ht="24.75" customHeight="1" thickBot="1">
      <c r="A16" s="18">
        <v>2</v>
      </c>
      <c r="B16" s="16">
        <v>1</v>
      </c>
      <c r="C16" s="19"/>
      <c r="D16" s="82" t="s">
        <v>19</v>
      </c>
      <c r="E16" s="83"/>
      <c r="F16" s="84"/>
      <c r="G16" s="87">
        <v>37048</v>
      </c>
      <c r="H16" s="88"/>
      <c r="I16" s="97" t="s">
        <v>33</v>
      </c>
      <c r="J16" s="98"/>
      <c r="K16" s="99"/>
      <c r="L16" s="92" t="s">
        <v>30</v>
      </c>
      <c r="M16" s="93"/>
      <c r="N16" s="66" t="s">
        <v>42</v>
      </c>
      <c r="O16" s="67"/>
    </row>
    <row r="17" spans="1:15" s="1" customFormat="1" ht="24.75" customHeight="1" thickBot="1">
      <c r="A17" s="18">
        <v>3</v>
      </c>
      <c r="B17" s="16">
        <v>2</v>
      </c>
      <c r="C17" s="19"/>
      <c r="D17" s="82" t="s">
        <v>20</v>
      </c>
      <c r="E17" s="83"/>
      <c r="F17" s="84"/>
      <c r="G17" s="87">
        <v>37081</v>
      </c>
      <c r="H17" s="88"/>
      <c r="I17" s="97" t="s">
        <v>34</v>
      </c>
      <c r="J17" s="98"/>
      <c r="K17" s="99"/>
      <c r="L17" s="92" t="s">
        <v>30</v>
      </c>
      <c r="M17" s="93"/>
      <c r="N17" s="66" t="s">
        <v>43</v>
      </c>
      <c r="O17" s="67"/>
    </row>
    <row r="18" spans="1:15" s="1" customFormat="1" ht="24.75" customHeight="1" thickBot="1">
      <c r="A18" s="18">
        <v>4</v>
      </c>
      <c r="B18" s="16">
        <v>8</v>
      </c>
      <c r="C18" s="19"/>
      <c r="D18" s="82" t="s">
        <v>21</v>
      </c>
      <c r="E18" s="83"/>
      <c r="F18" s="84"/>
      <c r="G18" s="87">
        <v>37095</v>
      </c>
      <c r="H18" s="88"/>
      <c r="I18" s="97" t="s">
        <v>35</v>
      </c>
      <c r="J18" s="98"/>
      <c r="K18" s="99"/>
      <c r="L18" s="92" t="s">
        <v>30</v>
      </c>
      <c r="M18" s="93"/>
      <c r="N18" s="66" t="s">
        <v>43</v>
      </c>
      <c r="O18" s="67"/>
    </row>
    <row r="19" spans="1:15" s="1" customFormat="1" ht="24.75" customHeight="1">
      <c r="A19" s="18">
        <v>5</v>
      </c>
      <c r="B19" s="16">
        <v>4</v>
      </c>
      <c r="C19" s="19"/>
      <c r="D19" s="82" t="s">
        <v>22</v>
      </c>
      <c r="E19" s="83"/>
      <c r="F19" s="84"/>
      <c r="G19" s="87">
        <v>36934</v>
      </c>
      <c r="H19" s="88"/>
      <c r="I19" s="97" t="s">
        <v>36</v>
      </c>
      <c r="J19" s="98"/>
      <c r="K19" s="99"/>
      <c r="L19" s="92" t="s">
        <v>30</v>
      </c>
      <c r="M19" s="93"/>
      <c r="N19" s="66" t="s">
        <v>45</v>
      </c>
      <c r="O19" s="67"/>
    </row>
    <row r="20" spans="1:15" s="1" customFormat="1" ht="24.75" customHeight="1">
      <c r="A20" s="18">
        <v>6</v>
      </c>
      <c r="B20" s="16">
        <v>7</v>
      </c>
      <c r="C20" s="19"/>
      <c r="D20" s="82" t="s">
        <v>23</v>
      </c>
      <c r="E20" s="83"/>
      <c r="F20" s="84"/>
      <c r="G20" s="87">
        <v>37163</v>
      </c>
      <c r="H20" s="88"/>
      <c r="I20" s="97" t="s">
        <v>37</v>
      </c>
      <c r="J20" s="98"/>
      <c r="K20" s="99"/>
      <c r="L20" s="90" t="s">
        <v>30</v>
      </c>
      <c r="M20" s="91"/>
      <c r="N20" s="66" t="s">
        <v>43</v>
      </c>
      <c r="O20" s="67"/>
    </row>
    <row r="21" spans="1:15" s="1" customFormat="1" ht="24.75" customHeight="1">
      <c r="A21" s="18">
        <v>7</v>
      </c>
      <c r="B21" s="16">
        <v>5</v>
      </c>
      <c r="C21" s="19"/>
      <c r="D21" s="82" t="s">
        <v>24</v>
      </c>
      <c r="E21" s="83"/>
      <c r="F21" s="84"/>
      <c r="G21" s="87">
        <v>37179</v>
      </c>
      <c r="H21" s="88"/>
      <c r="I21" s="97" t="s">
        <v>38</v>
      </c>
      <c r="J21" s="98"/>
      <c r="K21" s="99"/>
      <c r="L21" s="90" t="s">
        <v>30</v>
      </c>
      <c r="M21" s="91"/>
      <c r="N21" s="66" t="s">
        <v>42</v>
      </c>
      <c r="O21" s="67"/>
    </row>
    <row r="22" spans="1:15" s="1" customFormat="1" ht="24.75" customHeight="1">
      <c r="A22" s="18">
        <v>8</v>
      </c>
      <c r="B22" s="16">
        <v>9</v>
      </c>
      <c r="C22" s="19"/>
      <c r="D22" s="82" t="s">
        <v>25</v>
      </c>
      <c r="E22" s="83"/>
      <c r="F22" s="84"/>
      <c r="G22" s="87">
        <v>36943</v>
      </c>
      <c r="H22" s="88"/>
      <c r="I22" s="97" t="s">
        <v>39</v>
      </c>
      <c r="J22" s="98"/>
      <c r="K22" s="99"/>
      <c r="L22" s="90" t="s">
        <v>30</v>
      </c>
      <c r="M22" s="91"/>
      <c r="N22" s="66" t="s">
        <v>44</v>
      </c>
      <c r="O22" s="67"/>
    </row>
    <row r="23" spans="1:15" s="1" customFormat="1" ht="24.75" customHeight="1">
      <c r="A23" s="18">
        <v>9</v>
      </c>
      <c r="B23" s="16">
        <v>6</v>
      </c>
      <c r="C23" s="16"/>
      <c r="D23" s="82" t="s">
        <v>26</v>
      </c>
      <c r="E23" s="83"/>
      <c r="F23" s="84"/>
      <c r="G23" s="87">
        <v>36920</v>
      </c>
      <c r="H23" s="89"/>
      <c r="I23" s="97" t="s">
        <v>40</v>
      </c>
      <c r="J23" s="98"/>
      <c r="K23" s="99"/>
      <c r="L23" s="90" t="s">
        <v>31</v>
      </c>
      <c r="M23" s="91"/>
      <c r="N23" s="66" t="s">
        <v>43</v>
      </c>
      <c r="O23" s="67"/>
    </row>
    <row r="24" spans="1:15" s="1" customFormat="1" ht="24.75" customHeight="1" thickBot="1">
      <c r="A24" s="20">
        <v>10</v>
      </c>
      <c r="B24" s="21"/>
      <c r="C24" s="21"/>
      <c r="D24" s="46"/>
      <c r="E24" s="47"/>
      <c r="F24" s="48"/>
      <c r="G24" s="37"/>
      <c r="H24" s="38"/>
      <c r="I24" s="49"/>
      <c r="J24" s="50"/>
      <c r="K24" s="51"/>
      <c r="L24" s="52"/>
      <c r="M24" s="53"/>
      <c r="N24" s="44"/>
      <c r="O24" s="45"/>
    </row>
    <row r="25" spans="1:15" s="1" customFormat="1" ht="24.75" customHeight="1">
      <c r="A25" s="22" t="s">
        <v>13</v>
      </c>
      <c r="B25" s="23"/>
      <c r="C25" s="23"/>
      <c r="D25" s="54" t="s">
        <v>28</v>
      </c>
      <c r="E25" s="55"/>
      <c r="F25" s="56"/>
      <c r="G25" s="57"/>
      <c r="H25" s="58"/>
      <c r="I25" s="59"/>
      <c r="J25" s="60"/>
      <c r="K25" s="61"/>
      <c r="L25" s="62"/>
      <c r="M25" s="63"/>
      <c r="N25" s="64"/>
      <c r="O25" s="65"/>
    </row>
    <row r="26" spans="1:15" s="1" customFormat="1" ht="24.75" customHeight="1" thickBot="1">
      <c r="A26" s="24" t="s">
        <v>14</v>
      </c>
      <c r="B26" s="21"/>
      <c r="C26" s="21"/>
      <c r="D26" s="34" t="s">
        <v>29</v>
      </c>
      <c r="E26" s="35"/>
      <c r="F26" s="36"/>
      <c r="G26" s="37"/>
      <c r="H26" s="38"/>
      <c r="I26" s="39"/>
      <c r="J26" s="40"/>
      <c r="K26" s="41"/>
      <c r="L26" s="42"/>
      <c r="M26" s="43"/>
      <c r="N26" s="44"/>
      <c r="O26" s="45"/>
    </row>
    <row r="27" spans="1:15" s="1" customFormat="1" ht="24.75" customHeight="1" thickBot="1">
      <c r="A27" s="25" t="s">
        <v>15</v>
      </c>
      <c r="B27" s="26"/>
      <c r="C27" s="26"/>
      <c r="D27" s="26"/>
      <c r="E27" s="26"/>
      <c r="F27" s="27"/>
      <c r="G27" s="28">
        <f>G65</f>
        <v>13.330898021308981</v>
      </c>
      <c r="H27" s="29" t="s">
        <v>16</v>
      </c>
      <c r="I27" s="26"/>
      <c r="J27" s="26"/>
      <c r="K27" s="26"/>
      <c r="L27" s="26"/>
      <c r="M27" s="26"/>
      <c r="N27" s="26"/>
      <c r="O27" s="27"/>
    </row>
    <row r="28" spans="1:15" hidden="1">
      <c r="K28" s="31">
        <f>IF(L12="31.12.",31,IF(L12="01.01.",1,IF(L12="01.07.",1,30)))</f>
        <v>1</v>
      </c>
      <c r="L28" s="31">
        <f>IF(L12="31.12.",12,IF(L12="01.01.",1,IF(L12="01.07.",7,6)))</f>
        <v>1</v>
      </c>
      <c r="M28" s="31">
        <f>M12</f>
        <v>2000</v>
      </c>
    </row>
    <row r="29" spans="1:15" hidden="1">
      <c r="B29" s="31">
        <f>D29</f>
        <v>36900</v>
      </c>
      <c r="D29" s="32">
        <f>IF(G15="","",G15)</f>
        <v>36900</v>
      </c>
      <c r="E29" s="32">
        <f>IF(D29="","",D29+1)</f>
        <v>36901</v>
      </c>
      <c r="F29" s="31">
        <f>IF(D29="","",DAY(D29))</f>
        <v>9</v>
      </c>
      <c r="G29" s="31">
        <f>IF(D29="","",MONTH(D29))</f>
        <v>1</v>
      </c>
      <c r="H29" s="30">
        <f>IF(D29="","",YEAR(D29))</f>
        <v>2001</v>
      </c>
      <c r="K29" s="30">
        <f>IF(D29="","",$K$28-F29)</f>
        <v>-8</v>
      </c>
      <c r="L29" s="30">
        <f t="shared" ref="L29:L38" si="0">IF(D29="","",$L$28-G29)</f>
        <v>0</v>
      </c>
      <c r="M29" s="30">
        <f t="shared" ref="M29:M38" si="1">IF(D29="","",$M$28-H29)</f>
        <v>-1</v>
      </c>
      <c r="N29" s="30">
        <f>K29+(L29*100)+(M29*10000)</f>
        <v>-10008</v>
      </c>
      <c r="O29" s="30">
        <f>IF([1]Mannschaften!K$3=[1]Mannschaften!P$169,N29,IF([1]Mannschaften!K$3=[1]Mannschaften!P$170,N29,IF([1]Mannschaften!K$3=[1]Mannschaften!P$171,N29,IF([1]Mannschaften!K$3=[1]Mannschaften!P$172,N29,IF([1]Mannschaften!K$3=[1]Mannschaften!P$173,N29,N29*-1)))))</f>
        <v>10008</v>
      </c>
    </row>
    <row r="30" spans="1:15" hidden="1">
      <c r="B30" s="31">
        <f t="shared" ref="B30:B38" si="2">D30</f>
        <v>37048</v>
      </c>
      <c r="D30" s="32">
        <f t="shared" ref="D30:D38" si="3">IF(G16="","",G16)</f>
        <v>37048</v>
      </c>
      <c r="E30" s="32">
        <f t="shared" ref="E30:E38" si="4">IF(D30="","",D30+1)</f>
        <v>37049</v>
      </c>
      <c r="F30" s="31">
        <f t="shared" ref="F30:F38" si="5">IF(D30="","",DAY(D30))</f>
        <v>6</v>
      </c>
      <c r="G30" s="31">
        <f t="shared" ref="G30:G38" si="6">IF(D30="","",MONTH(D30))</f>
        <v>6</v>
      </c>
      <c r="H30" s="30">
        <f t="shared" ref="H30:H38" si="7">IF(D30="","",YEAR(D30))</f>
        <v>2001</v>
      </c>
      <c r="K30" s="30">
        <f t="shared" ref="K30:K35" si="8">IF(D30="","",$K$28-F30)</f>
        <v>-5</v>
      </c>
      <c r="L30" s="30">
        <f t="shared" si="0"/>
        <v>-5</v>
      </c>
      <c r="M30" s="30">
        <f t="shared" si="1"/>
        <v>-1</v>
      </c>
      <c r="N30" s="30">
        <f t="shared" ref="N30:N35" si="9">K30+(L30*100)+(M30*10000)</f>
        <v>-10505</v>
      </c>
      <c r="O30" s="30">
        <f>IF([1]Mannschaften!K$3=[1]Mannschaften!P$169,N30,IF([1]Mannschaften!K$3=[1]Mannschaften!P$170,N30,IF([1]Mannschaften!K$3=[1]Mannschaften!P$171,N30,IF([1]Mannschaften!K$3=[1]Mannschaften!P$172,N30,IF([1]Mannschaften!K$3=[1]Mannschaften!P$173,N30,N30*-1)))))</f>
        <v>10505</v>
      </c>
    </row>
    <row r="31" spans="1:15" hidden="1">
      <c r="B31" s="31">
        <f t="shared" si="2"/>
        <v>37081</v>
      </c>
      <c r="D31" s="32">
        <f t="shared" si="3"/>
        <v>37081</v>
      </c>
      <c r="E31" s="32">
        <f t="shared" si="4"/>
        <v>37082</v>
      </c>
      <c r="F31" s="31">
        <f t="shared" si="5"/>
        <v>9</v>
      </c>
      <c r="G31" s="31">
        <f t="shared" si="6"/>
        <v>7</v>
      </c>
      <c r="H31" s="30">
        <f t="shared" si="7"/>
        <v>2001</v>
      </c>
      <c r="K31" s="30">
        <f t="shared" si="8"/>
        <v>-8</v>
      </c>
      <c r="L31" s="30">
        <f t="shared" si="0"/>
        <v>-6</v>
      </c>
      <c r="M31" s="30">
        <f t="shared" si="1"/>
        <v>-1</v>
      </c>
      <c r="N31" s="30">
        <f t="shared" si="9"/>
        <v>-10608</v>
      </c>
      <c r="O31" s="30">
        <f>IF([1]Mannschaften!K$3=[1]Mannschaften!P$169,N31,IF([1]Mannschaften!K$3=[1]Mannschaften!P$170,N31,IF([1]Mannschaften!K$3=[1]Mannschaften!P$171,N31,IF([1]Mannschaften!K$3=[1]Mannschaften!P$172,N31,IF([1]Mannschaften!K$3=[1]Mannschaften!P$173,N31,N31*-1)))))</f>
        <v>10608</v>
      </c>
    </row>
    <row r="32" spans="1:15" hidden="1">
      <c r="B32" s="31">
        <f t="shared" si="2"/>
        <v>37095</v>
      </c>
      <c r="D32" s="32">
        <f t="shared" si="3"/>
        <v>37095</v>
      </c>
      <c r="E32" s="32">
        <f t="shared" si="4"/>
        <v>37096</v>
      </c>
      <c r="F32" s="31">
        <f t="shared" si="5"/>
        <v>23</v>
      </c>
      <c r="G32" s="31">
        <f t="shared" si="6"/>
        <v>7</v>
      </c>
      <c r="H32" s="30">
        <f t="shared" si="7"/>
        <v>2001</v>
      </c>
      <c r="K32" s="30">
        <f t="shared" si="8"/>
        <v>-22</v>
      </c>
      <c r="L32" s="30">
        <f t="shared" si="0"/>
        <v>-6</v>
      </c>
      <c r="M32" s="30">
        <f t="shared" si="1"/>
        <v>-1</v>
      </c>
      <c r="N32" s="30">
        <f t="shared" si="9"/>
        <v>-10622</v>
      </c>
      <c r="O32" s="30">
        <f>IF([1]Mannschaften!K$3=[1]Mannschaften!P$169,N32,IF([1]Mannschaften!K$3=[1]Mannschaften!P$170,N32,IF([1]Mannschaften!K$3=[1]Mannschaften!P$171,N32,IF([1]Mannschaften!K$3=[1]Mannschaften!P$172,N32,IF([1]Mannschaften!K$3=[1]Mannschaften!P$173,N32,N32*-1)))))</f>
        <v>10622</v>
      </c>
    </row>
    <row r="33" spans="2:15" hidden="1">
      <c r="B33" s="31">
        <f t="shared" si="2"/>
        <v>36934</v>
      </c>
      <c r="D33" s="32">
        <f t="shared" si="3"/>
        <v>36934</v>
      </c>
      <c r="E33" s="32">
        <f t="shared" si="4"/>
        <v>36935</v>
      </c>
      <c r="F33" s="31">
        <f t="shared" si="5"/>
        <v>12</v>
      </c>
      <c r="G33" s="31">
        <f t="shared" si="6"/>
        <v>2</v>
      </c>
      <c r="H33" s="30">
        <f t="shared" si="7"/>
        <v>2001</v>
      </c>
      <c r="K33" s="30">
        <f t="shared" si="8"/>
        <v>-11</v>
      </c>
      <c r="L33" s="30">
        <f t="shared" si="0"/>
        <v>-1</v>
      </c>
      <c r="M33" s="30">
        <f t="shared" si="1"/>
        <v>-1</v>
      </c>
      <c r="N33" s="30">
        <f t="shared" si="9"/>
        <v>-10111</v>
      </c>
      <c r="O33" s="30">
        <f>IF([1]Mannschaften!K$3=[1]Mannschaften!P$169,N33,IF([1]Mannschaften!K$3=[1]Mannschaften!P$170,N33,IF([1]Mannschaften!K$3=[1]Mannschaften!P$171,N33,IF([1]Mannschaften!K$3=[1]Mannschaften!P$172,N33,IF([1]Mannschaften!K$3=[1]Mannschaften!P$173,N33,N33*-1)))))</f>
        <v>10111</v>
      </c>
    </row>
    <row r="34" spans="2:15" hidden="1">
      <c r="B34" s="31">
        <f t="shared" si="2"/>
        <v>37163</v>
      </c>
      <c r="D34" s="32">
        <f>IF(G20="","",G20)</f>
        <v>37163</v>
      </c>
      <c r="E34" s="32">
        <f t="shared" si="4"/>
        <v>37164</v>
      </c>
      <c r="F34" s="31">
        <f t="shared" si="5"/>
        <v>29</v>
      </c>
      <c r="G34" s="31">
        <f t="shared" si="6"/>
        <v>9</v>
      </c>
      <c r="H34" s="30">
        <f t="shared" si="7"/>
        <v>2001</v>
      </c>
      <c r="K34" s="30">
        <f t="shared" si="8"/>
        <v>-28</v>
      </c>
      <c r="L34" s="30">
        <f t="shared" si="0"/>
        <v>-8</v>
      </c>
      <c r="M34" s="30">
        <f t="shared" si="1"/>
        <v>-1</v>
      </c>
      <c r="N34" s="30">
        <f t="shared" si="9"/>
        <v>-10828</v>
      </c>
      <c r="O34" s="30">
        <f>IF([1]Mannschaften!K$3=[1]Mannschaften!P$169,N34,IF([1]Mannschaften!K$3=[1]Mannschaften!P$170,N34,IF([1]Mannschaften!K$3=[1]Mannschaften!P$171,N34,IF([1]Mannschaften!K$3=[1]Mannschaften!P$172,N34,IF([1]Mannschaften!K$3=[1]Mannschaften!P$173,N34,N34*-1)))))</f>
        <v>10828</v>
      </c>
    </row>
    <row r="35" spans="2:15" hidden="1">
      <c r="B35" s="31">
        <f t="shared" si="2"/>
        <v>37179</v>
      </c>
      <c r="D35" s="32">
        <f>IF(G21="","",G21)</f>
        <v>37179</v>
      </c>
      <c r="E35" s="32">
        <f t="shared" si="4"/>
        <v>37180</v>
      </c>
      <c r="F35" s="31">
        <f t="shared" si="5"/>
        <v>15</v>
      </c>
      <c r="G35" s="31">
        <f t="shared" si="6"/>
        <v>10</v>
      </c>
      <c r="H35" s="30">
        <f t="shared" si="7"/>
        <v>2001</v>
      </c>
      <c r="K35" s="30">
        <f t="shared" si="8"/>
        <v>-14</v>
      </c>
      <c r="L35" s="30">
        <f t="shared" si="0"/>
        <v>-9</v>
      </c>
      <c r="M35" s="30">
        <f t="shared" si="1"/>
        <v>-1</v>
      </c>
      <c r="N35" s="30">
        <f t="shared" si="9"/>
        <v>-10914</v>
      </c>
      <c r="O35" s="30">
        <f>IF([1]Mannschaften!K$3=[1]Mannschaften!P$169,N35,IF([1]Mannschaften!K$3=[1]Mannschaften!P$170,N35,IF([1]Mannschaften!K$3=[1]Mannschaften!P$171,N35,IF([1]Mannschaften!K$3=[1]Mannschaften!P$172,N35,IF([1]Mannschaften!K$3=[1]Mannschaften!P$173,N35,N35*-1)))))</f>
        <v>10914</v>
      </c>
    </row>
    <row r="36" spans="2:15" hidden="1">
      <c r="B36" s="31">
        <f t="shared" si="2"/>
        <v>36943</v>
      </c>
      <c r="D36" s="32">
        <f t="shared" si="3"/>
        <v>36943</v>
      </c>
      <c r="E36" s="32">
        <f t="shared" si="4"/>
        <v>36944</v>
      </c>
      <c r="F36" s="31">
        <f t="shared" si="5"/>
        <v>21</v>
      </c>
      <c r="G36" s="31">
        <f t="shared" si="6"/>
        <v>2</v>
      </c>
      <c r="H36" s="30">
        <f t="shared" si="7"/>
        <v>2001</v>
      </c>
      <c r="K36" s="30">
        <f>IF(D36="","",$K$28-F36)</f>
        <v>-20</v>
      </c>
      <c r="L36" s="30">
        <f t="shared" si="0"/>
        <v>-1</v>
      </c>
      <c r="M36" s="30">
        <f t="shared" si="1"/>
        <v>-1</v>
      </c>
      <c r="N36" s="30">
        <f>K36+(L36*100)+(M36*10000)</f>
        <v>-10120</v>
      </c>
      <c r="O36" s="30">
        <f>IF([1]Mannschaften!K$3=[1]Mannschaften!P$169,N36,IF([1]Mannschaften!K$3=[1]Mannschaften!P$170,N36,IF([1]Mannschaften!K$3=[1]Mannschaften!P$171,N36,IF([1]Mannschaften!K$3=[1]Mannschaften!P$172,N36,IF([1]Mannschaften!K$3=[1]Mannschaften!P$173,N36,N36*-1)))))</f>
        <v>10120</v>
      </c>
    </row>
    <row r="37" spans="2:15" hidden="1">
      <c r="B37" s="31">
        <f t="shared" si="2"/>
        <v>36920</v>
      </c>
      <c r="D37" s="32">
        <f t="shared" si="3"/>
        <v>36920</v>
      </c>
      <c r="E37" s="32">
        <f t="shared" si="4"/>
        <v>36921</v>
      </c>
      <c r="F37" s="31">
        <f t="shared" si="5"/>
        <v>29</v>
      </c>
      <c r="G37" s="31">
        <f t="shared" si="6"/>
        <v>1</v>
      </c>
      <c r="H37" s="30">
        <f t="shared" si="7"/>
        <v>2001</v>
      </c>
      <c r="K37" s="30">
        <f>IF(D37="","",$K$28-F37)</f>
        <v>-28</v>
      </c>
      <c r="L37" s="30">
        <f t="shared" si="0"/>
        <v>0</v>
      </c>
      <c r="M37" s="30">
        <f t="shared" si="1"/>
        <v>-1</v>
      </c>
      <c r="N37" s="30">
        <f>K37+(L37*100)+(M37*10000)</f>
        <v>-10028</v>
      </c>
      <c r="O37" s="30">
        <f>IF([1]Mannschaften!K$3=[1]Mannschaften!P$169,N37,IF([1]Mannschaften!K$3=[1]Mannschaften!P$170,N37,IF([1]Mannschaften!K$3=[1]Mannschaften!P$171,N37,IF([1]Mannschaften!K$3=[1]Mannschaften!P$172,N37,IF([1]Mannschaften!K$3=[1]Mannschaften!P$173,N37,N37*-1)))))</f>
        <v>10028</v>
      </c>
    </row>
    <row r="38" spans="2:15" hidden="1">
      <c r="B38" s="31" t="str">
        <f t="shared" si="2"/>
        <v/>
      </c>
      <c r="D38" s="32" t="str">
        <f t="shared" si="3"/>
        <v/>
      </c>
      <c r="E38" s="32" t="str">
        <f t="shared" si="4"/>
        <v/>
      </c>
      <c r="F38" s="31" t="str">
        <f t="shared" si="5"/>
        <v/>
      </c>
      <c r="G38" s="31" t="str">
        <f t="shared" si="6"/>
        <v/>
      </c>
      <c r="H38" s="30" t="str">
        <f t="shared" si="7"/>
        <v/>
      </c>
      <c r="K38" s="30" t="str">
        <f>IF(D38="","",$K$28-F38)</f>
        <v/>
      </c>
      <c r="L38" s="30" t="str">
        <f t="shared" si="0"/>
        <v/>
      </c>
      <c r="M38" s="30" t="str">
        <f t="shared" si="1"/>
        <v/>
      </c>
      <c r="N38" s="30" t="e">
        <f>K38+(L38*100)+(M38*10000)</f>
        <v>#VALUE!</v>
      </c>
      <c r="O38" s="30" t="e">
        <f>IF([1]Mannschaften!K$3=[1]Mannschaften!P$169,N38,IF([1]Mannschaften!K$3=[1]Mannschaften!P$170,N38,IF([1]Mannschaften!K$3=[1]Mannschaften!P$171,N38,IF([1]Mannschaften!K$3=[1]Mannschaften!P$172,N38,IF([1]Mannschaften!K$3=[1]Mannschaften!P$173,N38,N38*-1)))))</f>
        <v>#VALUE!</v>
      </c>
    </row>
    <row r="39" spans="2:15" hidden="1"/>
    <row r="40" spans="2:15" hidden="1">
      <c r="D40" s="30">
        <f>DAY([1]Mannschaften!P4)</f>
        <v>13</v>
      </c>
      <c r="E40" s="30">
        <f>MONTH([1]Mannschaften!P4)</f>
        <v>9</v>
      </c>
      <c r="H40" s="30">
        <f>DAY([1]Mannschaften!T4)</f>
        <v>14</v>
      </c>
      <c r="I40" s="30">
        <f>MONTH([1]Mannschaften!T4)</f>
        <v>9</v>
      </c>
    </row>
    <row r="41" spans="2:15" hidden="1">
      <c r="D41" s="31">
        <f t="shared" ref="D41:D50" si="10">IF($D$40=F29,1,0)</f>
        <v>0</v>
      </c>
      <c r="E41" s="31">
        <f t="shared" ref="E41:E50" si="11">IF($E$40=G29,1,0)</f>
        <v>0</v>
      </c>
      <c r="F41" s="31"/>
      <c r="G41" s="31">
        <f>D41+E41</f>
        <v>0</v>
      </c>
      <c r="H41" s="31">
        <f t="shared" ref="H41:H50" si="12">IF($H$40=F29,1,0)</f>
        <v>0</v>
      </c>
      <c r="I41" s="31">
        <f t="shared" ref="I41:I50" si="13">IF($I$40=G29,1,0)</f>
        <v>0</v>
      </c>
      <c r="K41" s="31">
        <f>H41+I41</f>
        <v>0</v>
      </c>
    </row>
    <row r="42" spans="2:15" hidden="1">
      <c r="D42" s="31">
        <f t="shared" si="10"/>
        <v>0</v>
      </c>
      <c r="E42" s="31">
        <f t="shared" si="11"/>
        <v>0</v>
      </c>
      <c r="F42" s="31"/>
      <c r="G42" s="31">
        <f t="shared" ref="G42:G50" si="14">D42+E42</f>
        <v>0</v>
      </c>
      <c r="H42" s="31">
        <f t="shared" si="12"/>
        <v>0</v>
      </c>
      <c r="I42" s="31">
        <f t="shared" si="13"/>
        <v>0</v>
      </c>
      <c r="K42" s="31">
        <f t="shared" ref="K42:K50" si="15">H42+I42</f>
        <v>0</v>
      </c>
    </row>
    <row r="43" spans="2:15" hidden="1">
      <c r="D43" s="31">
        <f t="shared" si="10"/>
        <v>0</v>
      </c>
      <c r="E43" s="31">
        <f t="shared" si="11"/>
        <v>0</v>
      </c>
      <c r="F43" s="31"/>
      <c r="G43" s="31">
        <f t="shared" si="14"/>
        <v>0</v>
      </c>
      <c r="H43" s="31">
        <f t="shared" si="12"/>
        <v>0</v>
      </c>
      <c r="I43" s="31">
        <f t="shared" si="13"/>
        <v>0</v>
      </c>
      <c r="K43" s="31">
        <f t="shared" si="15"/>
        <v>0</v>
      </c>
    </row>
    <row r="44" spans="2:15" hidden="1">
      <c r="D44" s="31">
        <f t="shared" si="10"/>
        <v>0</v>
      </c>
      <c r="E44" s="31">
        <f t="shared" si="11"/>
        <v>0</v>
      </c>
      <c r="F44" s="31"/>
      <c r="G44" s="31">
        <f t="shared" si="14"/>
        <v>0</v>
      </c>
      <c r="H44" s="31">
        <f t="shared" si="12"/>
        <v>0</v>
      </c>
      <c r="I44" s="31">
        <f t="shared" si="13"/>
        <v>0</v>
      </c>
      <c r="K44" s="31">
        <f t="shared" si="15"/>
        <v>0</v>
      </c>
    </row>
    <row r="45" spans="2:15" hidden="1">
      <c r="D45" s="31">
        <f t="shared" si="10"/>
        <v>0</v>
      </c>
      <c r="E45" s="31">
        <f t="shared" si="11"/>
        <v>0</v>
      </c>
      <c r="F45" s="31"/>
      <c r="G45" s="31">
        <f t="shared" si="14"/>
        <v>0</v>
      </c>
      <c r="H45" s="31">
        <f t="shared" si="12"/>
        <v>0</v>
      </c>
      <c r="I45" s="31">
        <f t="shared" si="13"/>
        <v>0</v>
      </c>
      <c r="K45" s="31">
        <f t="shared" si="15"/>
        <v>0</v>
      </c>
    </row>
    <row r="46" spans="2:15" hidden="1">
      <c r="D46" s="31">
        <f t="shared" si="10"/>
        <v>0</v>
      </c>
      <c r="E46" s="31">
        <f t="shared" si="11"/>
        <v>1</v>
      </c>
      <c r="F46" s="31"/>
      <c r="G46" s="31">
        <f t="shared" si="14"/>
        <v>1</v>
      </c>
      <c r="H46" s="31">
        <f t="shared" si="12"/>
        <v>0</v>
      </c>
      <c r="I46" s="31">
        <f t="shared" si="13"/>
        <v>1</v>
      </c>
      <c r="K46" s="31">
        <f t="shared" si="15"/>
        <v>1</v>
      </c>
    </row>
    <row r="47" spans="2:15" hidden="1">
      <c r="D47" s="31">
        <f t="shared" si="10"/>
        <v>0</v>
      </c>
      <c r="E47" s="31">
        <f t="shared" si="11"/>
        <v>0</v>
      </c>
      <c r="F47" s="31"/>
      <c r="G47" s="31">
        <f t="shared" si="14"/>
        <v>0</v>
      </c>
      <c r="H47" s="31">
        <f t="shared" si="12"/>
        <v>0</v>
      </c>
      <c r="I47" s="31">
        <f t="shared" si="13"/>
        <v>0</v>
      </c>
      <c r="K47" s="31">
        <f t="shared" si="15"/>
        <v>0</v>
      </c>
    </row>
    <row r="48" spans="2:15" hidden="1">
      <c r="D48" s="31">
        <f t="shared" si="10"/>
        <v>0</v>
      </c>
      <c r="E48" s="31">
        <f t="shared" si="11"/>
        <v>0</v>
      </c>
      <c r="F48" s="31"/>
      <c r="G48" s="31">
        <f t="shared" si="14"/>
        <v>0</v>
      </c>
      <c r="H48" s="31">
        <f t="shared" si="12"/>
        <v>0</v>
      </c>
      <c r="I48" s="31">
        <f t="shared" si="13"/>
        <v>0</v>
      </c>
      <c r="K48" s="31">
        <f t="shared" si="15"/>
        <v>0</v>
      </c>
    </row>
    <row r="49" spans="4:11" hidden="1">
      <c r="D49" s="31">
        <f t="shared" si="10"/>
        <v>0</v>
      </c>
      <c r="E49" s="31">
        <f t="shared" si="11"/>
        <v>0</v>
      </c>
      <c r="F49" s="31"/>
      <c r="G49" s="31">
        <f t="shared" si="14"/>
        <v>0</v>
      </c>
      <c r="H49" s="31">
        <f t="shared" si="12"/>
        <v>0</v>
      </c>
      <c r="I49" s="31">
        <f t="shared" si="13"/>
        <v>0</v>
      </c>
      <c r="K49" s="31">
        <f t="shared" si="15"/>
        <v>0</v>
      </c>
    </row>
    <row r="50" spans="4:11" hidden="1">
      <c r="D50" s="31">
        <f t="shared" si="10"/>
        <v>0</v>
      </c>
      <c r="E50" s="31">
        <f t="shared" si="11"/>
        <v>0</v>
      </c>
      <c r="F50" s="31"/>
      <c r="G50" s="31">
        <f t="shared" si="14"/>
        <v>0</v>
      </c>
      <c r="H50" s="31">
        <f t="shared" si="12"/>
        <v>0</v>
      </c>
      <c r="I50" s="31">
        <f t="shared" si="13"/>
        <v>0</v>
      </c>
      <c r="K50" s="31">
        <f t="shared" si="15"/>
        <v>0</v>
      </c>
    </row>
    <row r="51" spans="4:11" hidden="1"/>
    <row r="52" spans="4:11" hidden="1"/>
    <row r="53" spans="4:11" hidden="1"/>
    <row r="54" spans="4:11" hidden="1">
      <c r="G54" s="31">
        <f>IF(G15="","",I$4-G15)</f>
        <v>4995</v>
      </c>
      <c r="H54" s="30">
        <f>IF(G54="",0,1)</f>
        <v>1</v>
      </c>
    </row>
    <row r="55" spans="4:11" hidden="1">
      <c r="G55" s="31">
        <f t="shared" ref="G55:G63" si="16">IF(G16="","",I$4-G16)</f>
        <v>4847</v>
      </c>
      <c r="H55" s="30">
        <f t="shared" ref="H55:H63" si="17">IF(G55="",0,1)</f>
        <v>1</v>
      </c>
    </row>
    <row r="56" spans="4:11" hidden="1">
      <c r="G56" s="31">
        <f t="shared" si="16"/>
        <v>4814</v>
      </c>
      <c r="H56" s="30">
        <f t="shared" si="17"/>
        <v>1</v>
      </c>
    </row>
    <row r="57" spans="4:11" hidden="1">
      <c r="G57" s="31">
        <f t="shared" si="16"/>
        <v>4800</v>
      </c>
      <c r="H57" s="30">
        <f t="shared" si="17"/>
        <v>1</v>
      </c>
    </row>
    <row r="58" spans="4:11" hidden="1">
      <c r="G58" s="31">
        <f t="shared" si="16"/>
        <v>4961</v>
      </c>
      <c r="H58" s="30">
        <f t="shared" si="17"/>
        <v>1</v>
      </c>
    </row>
    <row r="59" spans="4:11" hidden="1">
      <c r="G59" s="31">
        <f t="shared" si="16"/>
        <v>4732</v>
      </c>
      <c r="H59" s="30">
        <f t="shared" si="17"/>
        <v>1</v>
      </c>
    </row>
    <row r="60" spans="4:11" hidden="1">
      <c r="G60" s="31">
        <f t="shared" si="16"/>
        <v>4716</v>
      </c>
      <c r="H60" s="30">
        <f t="shared" si="17"/>
        <v>1</v>
      </c>
    </row>
    <row r="61" spans="4:11" hidden="1">
      <c r="G61" s="31">
        <f t="shared" si="16"/>
        <v>4952</v>
      </c>
      <c r="H61" s="30">
        <f t="shared" si="17"/>
        <v>1</v>
      </c>
    </row>
    <row r="62" spans="4:11" hidden="1">
      <c r="G62" s="31">
        <f t="shared" si="16"/>
        <v>4975</v>
      </c>
      <c r="H62" s="30">
        <f t="shared" si="17"/>
        <v>1</v>
      </c>
    </row>
    <row r="63" spans="4:11" hidden="1">
      <c r="G63" s="31" t="str">
        <f t="shared" si="16"/>
        <v/>
      </c>
      <c r="H63" s="30">
        <f t="shared" si="17"/>
        <v>0</v>
      </c>
    </row>
    <row r="64" spans="4:11" hidden="1">
      <c r="G64" s="31"/>
      <c r="H64" s="30">
        <f>SUM(H54:H63)</f>
        <v>9</v>
      </c>
    </row>
    <row r="65" spans="7:7" hidden="1">
      <c r="G65" s="33">
        <f>IF(H64=0,"",SUM(G54:G63)/365/H64)</f>
        <v>13.330898021308981</v>
      </c>
    </row>
    <row r="66" spans="7:7" hidden="1"/>
  </sheetData>
  <mergeCells count="70">
    <mergeCell ref="E1:M1"/>
    <mergeCell ref="E2:M2"/>
    <mergeCell ref="E4:H4"/>
    <mergeCell ref="A8:O8"/>
    <mergeCell ref="D10:H10"/>
    <mergeCell ref="J10:O10"/>
    <mergeCell ref="D14:F14"/>
    <mergeCell ref="G14:H14"/>
    <mergeCell ref="I14:K14"/>
    <mergeCell ref="N14:O14"/>
    <mergeCell ref="D15:F15"/>
    <mergeCell ref="G15:H15"/>
    <mergeCell ref="I15:K15"/>
    <mergeCell ref="L15:M15"/>
    <mergeCell ref="N15:O15"/>
    <mergeCell ref="D17:F17"/>
    <mergeCell ref="G17:H17"/>
    <mergeCell ref="I17:K17"/>
    <mergeCell ref="L17:M17"/>
    <mergeCell ref="N17:O17"/>
    <mergeCell ref="D16:F16"/>
    <mergeCell ref="G16:H16"/>
    <mergeCell ref="I16:K16"/>
    <mergeCell ref="L16:M16"/>
    <mergeCell ref="N16:O16"/>
    <mergeCell ref="D19:F19"/>
    <mergeCell ref="G19:H19"/>
    <mergeCell ref="I19:K19"/>
    <mergeCell ref="L19:M19"/>
    <mergeCell ref="N19:O19"/>
    <mergeCell ref="D18:F18"/>
    <mergeCell ref="G18:H18"/>
    <mergeCell ref="I18:K18"/>
    <mergeCell ref="L18:M18"/>
    <mergeCell ref="N18:O18"/>
    <mergeCell ref="D21:F21"/>
    <mergeCell ref="G21:H21"/>
    <mergeCell ref="I21:K21"/>
    <mergeCell ref="L21:M21"/>
    <mergeCell ref="N21:O21"/>
    <mergeCell ref="D20:F20"/>
    <mergeCell ref="G20:H20"/>
    <mergeCell ref="I20:K20"/>
    <mergeCell ref="L20:M20"/>
    <mergeCell ref="N20:O20"/>
    <mergeCell ref="D23:F23"/>
    <mergeCell ref="G23:H23"/>
    <mergeCell ref="I23:K23"/>
    <mergeCell ref="L23:M23"/>
    <mergeCell ref="N23:O23"/>
    <mergeCell ref="D22:F22"/>
    <mergeCell ref="G22:H22"/>
    <mergeCell ref="I22:K22"/>
    <mergeCell ref="L22:M22"/>
    <mergeCell ref="N22:O22"/>
    <mergeCell ref="D25:F25"/>
    <mergeCell ref="G25:H25"/>
    <mergeCell ref="I25:K25"/>
    <mergeCell ref="L25:M25"/>
    <mergeCell ref="N25:O25"/>
    <mergeCell ref="D24:F24"/>
    <mergeCell ref="G24:H24"/>
    <mergeCell ref="I24:K24"/>
    <mergeCell ref="L24:M24"/>
    <mergeCell ref="N24:O24"/>
    <mergeCell ref="D26:F26"/>
    <mergeCell ref="G26:H26"/>
    <mergeCell ref="I26:K26"/>
    <mergeCell ref="L26:M26"/>
    <mergeCell ref="N26:O26"/>
  </mergeCells>
  <conditionalFormatting sqref="D25:F26">
    <cfRule type="expression" dxfId="5" priority="4" stopIfTrue="1">
      <formula>$O39&lt;0</formula>
    </cfRule>
    <cfRule type="expression" dxfId="4" priority="5" stopIfTrue="1">
      <formula>$K51=2</formula>
    </cfRule>
    <cfRule type="expression" dxfId="3" priority="6" stopIfTrue="1">
      <formula>$G51=2</formula>
    </cfRule>
  </conditionalFormatting>
  <conditionalFormatting sqref="D15:F24">
    <cfRule type="expression" dxfId="2" priority="1" stopIfTrue="1">
      <formula>$O29&lt;0</formula>
    </cfRule>
    <cfRule type="expression" dxfId="1" priority="2" stopIfTrue="1">
      <formula>$K41=2</formula>
    </cfRule>
    <cfRule type="expression" dxfId="0" priority="3" stopIfTrue="1">
      <formula>$G41=2</formula>
    </cfRule>
  </conditionalFormatting>
  <pageMargins left="0.7" right="0.7" top="0.78740157499999996" bottom="0.78740157499999996" header="0.3" footer="0.3"/>
  <pageSetup paperSize="9" scale="8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Mannschaftsliste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Guenter</dc:creator>
  <cp:lastModifiedBy>Svenja Pahl</cp:lastModifiedBy>
  <dcterms:created xsi:type="dcterms:W3CDTF">2014-08-17T16:44:14Z</dcterms:created>
  <dcterms:modified xsi:type="dcterms:W3CDTF">2014-08-21T19:35:32Z</dcterms:modified>
</cp:coreProperties>
</file>